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980" yWindow="7605" windowWidth="19200" windowHeight="730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1" l="1"/>
  <c r="M36" i="1"/>
  <c r="J38" i="1" l="1"/>
  <c r="J24" i="1"/>
  <c r="J31" i="1"/>
  <c r="J17" i="1"/>
  <c r="J41" i="1"/>
  <c r="J34" i="1"/>
  <c r="J27" i="1"/>
  <c r="J20" i="1"/>
  <c r="D38" i="1"/>
  <c r="F38" i="1"/>
  <c r="F31" i="1"/>
  <c r="D31" i="1"/>
  <c r="D24" i="1"/>
  <c r="F24" i="1"/>
  <c r="F17" i="1"/>
  <c r="D17" i="1"/>
  <c r="D41" i="1"/>
  <c r="D34" i="1"/>
  <c r="D27" i="1"/>
  <c r="D20" i="1"/>
  <c r="M24" i="1" l="1"/>
  <c r="M38" i="1" l="1"/>
  <c r="M31" i="1"/>
  <c r="M17" i="1"/>
  <c r="L38" i="1"/>
  <c r="L31" i="1"/>
  <c r="L24" i="1"/>
  <c r="L17" i="1"/>
  <c r="B38" i="1"/>
  <c r="B31" i="1"/>
  <c r="B24" i="1"/>
  <c r="B17" i="1"/>
  <c r="M28" i="1" l="1"/>
  <c r="K28" i="1"/>
  <c r="I28" i="1"/>
  <c r="G28" i="1"/>
  <c r="E28" i="1"/>
  <c r="C28" i="1"/>
  <c r="A28" i="1"/>
  <c r="M35" i="1"/>
  <c r="K35" i="1"/>
  <c r="I35" i="1"/>
  <c r="G35" i="1"/>
  <c r="E35" i="1"/>
  <c r="C35" i="1"/>
  <c r="A35" i="1"/>
  <c r="K36" i="1"/>
  <c r="I36" i="1"/>
  <c r="G36" i="1"/>
  <c r="E36" i="1"/>
  <c r="C36" i="1"/>
  <c r="A36" i="1"/>
  <c r="M29" i="1"/>
  <c r="K29" i="1"/>
  <c r="I29" i="1"/>
  <c r="G29" i="1"/>
  <c r="E29" i="1"/>
  <c r="C29" i="1"/>
  <c r="A29" i="1"/>
  <c r="C15" i="1"/>
  <c r="E15" i="1"/>
  <c r="G15" i="1"/>
  <c r="I15" i="1"/>
  <c r="K15" i="1"/>
  <c r="M15" i="1"/>
  <c r="M22" i="1"/>
  <c r="K22" i="1"/>
  <c r="I22" i="1"/>
  <c r="G22" i="1"/>
  <c r="E22" i="1"/>
  <c r="C22" i="1"/>
  <c r="A22" i="1"/>
  <c r="M21" i="1"/>
  <c r="K21" i="1"/>
  <c r="I21" i="1"/>
  <c r="G21" i="1"/>
  <c r="E21" i="1"/>
  <c r="C21" i="1"/>
  <c r="A21" i="1"/>
  <c r="A15" i="1"/>
  <c r="M14" i="1"/>
  <c r="K14" i="1"/>
  <c r="I14" i="1"/>
  <c r="G14" i="1"/>
  <c r="E14" i="1"/>
  <c r="C14" i="1"/>
  <c r="A14" i="1"/>
</calcChain>
</file>

<file path=xl/sharedStrings.xml><?xml version="1.0" encoding="utf-8"?>
<sst xmlns="http://schemas.openxmlformats.org/spreadsheetml/2006/main" count="93" uniqueCount="26">
  <si>
    <t>START DATE</t>
  </si>
  <si>
    <t>TOTAL PULLUPS</t>
  </si>
  <si>
    <t>BODYWEIGHT</t>
  </si>
  <si>
    <t>NAME:</t>
  </si>
  <si>
    <t>TOTAL REPS</t>
  </si>
  <si>
    <t>SETS</t>
  </si>
  <si>
    <t>REPS</t>
  </si>
  <si>
    <t>FULL REST</t>
  </si>
  <si>
    <t>PULLUP RULES</t>
  </si>
  <si>
    <t>3) No swinging or "kipping".</t>
  </si>
  <si>
    <t>8) Knees cannot come past 90 degrees.</t>
  </si>
  <si>
    <t>7) All pullups must be all the way down and up.</t>
  </si>
  <si>
    <t xml:space="preserve">6) Tempo Days: Every 45 seconds, do your reps. If it </t>
  </si>
  <si>
    <t xml:space="preserve">takes 15 seconds, then you have 30 seconds to rest. </t>
  </si>
  <si>
    <t>Share your results on social media @strongwrestler!</t>
  </si>
  <si>
    <t>WEIGHT:</t>
  </si>
  <si>
    <t>TEMPO DAY</t>
  </si>
  <si>
    <t>"REST DAY"</t>
  </si>
  <si>
    <t>60-120s REST</t>
  </si>
  <si>
    <t xml:space="preserve">2) Be CONSISTENT. Do not miss days. </t>
  </si>
  <si>
    <t>9) Tweet @strongwrestler with questions.</t>
  </si>
  <si>
    <t>NO PULLUPS!</t>
  </si>
  <si>
    <t>1) Test both first and last day on same pullup bar.</t>
  </si>
  <si>
    <t xml:space="preserve">4) Overhand/Neutral grip. Choose one and stick to it. </t>
  </si>
  <si>
    <t xml:space="preserve">5) Weight: Chain/DumbbellsBackpack with books in it. </t>
  </si>
  <si>
    <t>FINAL TEST RESULTS: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</si>
</sst>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;@"/>
    <numFmt numFmtId="165" formatCode="dddd\ "/>
    <numFmt numFmtId="166" formatCode="mmmm\ dd\,\ yyyy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7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hidden="1"/>
    </xf>
    <xf numFmtId="164" fontId="0" fillId="0" borderId="0" xfId="0" applyNumberFormat="1" applyAlignment="1" applyProtection="1">
      <alignment vertical="center"/>
      <protection hidden="1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6" fillId="4" borderId="2" xfId="0" applyFont="1" applyFill="1" applyBorder="1" applyAlignment="1" applyProtection="1">
      <alignment horizontal="center" vertical="center"/>
      <protection hidden="1"/>
    </xf>
    <xf numFmtId="0" fontId="6" fillId="4" borderId="4" xfId="0" applyFont="1" applyFill="1" applyBorder="1" applyAlignment="1" applyProtection="1">
      <alignment horizontal="center" vertical="center"/>
      <protection hidden="1"/>
    </xf>
    <xf numFmtId="0" fontId="6" fillId="4" borderId="6" xfId="0" applyFont="1" applyFill="1" applyBorder="1" applyAlignment="1" applyProtection="1">
      <alignment horizontal="center" vertical="center"/>
      <protection hidden="1"/>
    </xf>
    <xf numFmtId="0" fontId="6" fillId="4" borderId="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vertical="center"/>
      <protection hidden="1"/>
    </xf>
    <xf numFmtId="166" fontId="3" fillId="3" borderId="11" xfId="0" applyNumberFormat="1" applyFont="1" applyFill="1" applyBorder="1" applyAlignment="1" applyProtection="1">
      <alignment horizontal="center" vertical="center"/>
      <protection hidden="1"/>
    </xf>
    <xf numFmtId="166" fontId="3" fillId="3" borderId="0" xfId="0" applyNumberFormat="1" applyFont="1" applyFill="1" applyBorder="1" applyAlignment="1" applyProtection="1">
      <alignment horizontal="center" vertical="center"/>
      <protection hidden="1"/>
    </xf>
    <xf numFmtId="166" fontId="3" fillId="3" borderId="12" xfId="0" applyNumberFormat="1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1" fontId="9" fillId="4" borderId="1" xfId="0" applyNumberFormat="1" applyFont="1" applyFill="1" applyBorder="1" applyAlignment="1" applyProtection="1">
      <alignment horizontal="center" vertical="center"/>
      <protection hidden="1"/>
    </xf>
    <xf numFmtId="1" fontId="9" fillId="4" borderId="2" xfId="0" applyNumberFormat="1" applyFont="1" applyFill="1" applyBorder="1" applyAlignment="1" applyProtection="1">
      <alignment horizontal="center" vertical="center"/>
      <protection hidden="1"/>
    </xf>
    <xf numFmtId="1" fontId="9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6" fillId="4" borderId="2" xfId="0" applyFont="1" applyFill="1" applyBorder="1" applyAlignment="1" applyProtection="1">
      <alignment horizontal="center" vertical="center"/>
      <protection hidden="1"/>
    </xf>
    <xf numFmtId="0" fontId="6" fillId="4" borderId="1" xfId="0" quotePrefix="1" applyFont="1" applyFill="1" applyBorder="1" applyAlignment="1" applyProtection="1">
      <alignment horizontal="center" vertical="center"/>
      <protection hidden="1"/>
    </xf>
    <xf numFmtId="0" fontId="6" fillId="4" borderId="4" xfId="0" applyFont="1" applyFill="1" applyBorder="1" applyAlignment="1" applyProtection="1">
      <alignment horizontal="center" vertical="center"/>
      <protection hidden="1"/>
    </xf>
    <xf numFmtId="0" fontId="6" fillId="4" borderId="6" xfId="0" applyFont="1" applyFill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/>
      <protection hidden="1"/>
    </xf>
    <xf numFmtId="0" fontId="10" fillId="3" borderId="9" xfId="0" applyFont="1" applyFill="1" applyBorder="1" applyAlignment="1" applyProtection="1">
      <alignment horizontal="center" vertical="center"/>
      <protection hidden="1"/>
    </xf>
    <xf numFmtId="0" fontId="10" fillId="3" borderId="10" xfId="0" applyFont="1" applyFill="1" applyBorder="1" applyAlignment="1" applyProtection="1">
      <alignment horizontal="center" vertical="center"/>
      <protection hidden="1"/>
    </xf>
    <xf numFmtId="165" fontId="1" fillId="3" borderId="16" xfId="0" applyNumberFormat="1" applyFont="1" applyFill="1" applyBorder="1" applyAlignment="1" applyProtection="1">
      <alignment horizontal="center" vertical="center"/>
      <protection hidden="1"/>
    </xf>
    <xf numFmtId="166" fontId="0" fillId="2" borderId="7" xfId="0" applyNumberFormat="1" applyFont="1" applyFill="1" applyBorder="1" applyAlignment="1" applyProtection="1">
      <alignment horizontal="center" vertical="center"/>
      <protection hidden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8" fillId="4" borderId="2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locked="0"/>
    </xf>
    <xf numFmtId="164" fontId="2" fillId="2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0" fontId="6" fillId="4" borderId="4" xfId="0" quotePrefix="1" applyFont="1" applyFill="1" applyBorder="1" applyAlignment="1" applyProtection="1">
      <alignment horizontal="center" vertical="center"/>
      <protection hidden="1"/>
    </xf>
    <xf numFmtId="0" fontId="8" fillId="4" borderId="4" xfId="0" applyFont="1" applyFill="1" applyBorder="1" applyAlignment="1" applyProtection="1">
      <alignment horizontal="center" vertical="center"/>
      <protection hidden="1"/>
    </xf>
    <xf numFmtId="0" fontId="8" fillId="4" borderId="6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EE3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0</xdr:row>
      <xdr:rowOff>38100</xdr:rowOff>
    </xdr:from>
    <xdr:to>
      <xdr:col>10</xdr:col>
      <xdr:colOff>219075</xdr:colOff>
      <xdr:row>6</xdr:row>
      <xdr:rowOff>147613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38100"/>
          <a:ext cx="4114800" cy="1252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zoomScaleNormal="100" workbookViewId="0">
      <selection activeCell="H8" sqref="H8:K8"/>
    </sheetView>
  </sheetViews>
  <sheetFormatPr defaultRowHeight="15" x14ac:dyDescent="0.25"/>
  <cols>
    <col min="1" max="14" width="9.28515625" style="1" customWidth="1"/>
    <col min="15" max="16384" width="9.140625" style="1"/>
  </cols>
  <sheetData>
    <row r="1" spans="1:14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4" ht="39.950000000000003" customHeight="1" x14ac:dyDescent="0.25">
      <c r="A8" s="2"/>
      <c r="B8" s="2"/>
      <c r="C8" s="2"/>
      <c r="D8" s="43" t="s">
        <v>3</v>
      </c>
      <c r="E8" s="43"/>
      <c r="F8" s="43"/>
      <c r="G8" s="43"/>
      <c r="H8" s="42"/>
      <c r="I8" s="42"/>
      <c r="J8" s="42"/>
      <c r="K8" s="42"/>
      <c r="L8" s="2"/>
      <c r="M8" s="2"/>
    </row>
    <row r="9" spans="1:14" s="12" customFormat="1" ht="39.950000000000003" customHeight="1" x14ac:dyDescent="0.25">
      <c r="D9" s="13"/>
      <c r="E9" s="13"/>
      <c r="F9" s="13"/>
      <c r="G9" s="13"/>
      <c r="H9" s="14"/>
      <c r="I9" s="14"/>
      <c r="J9" s="14"/>
      <c r="K9" s="14"/>
    </row>
    <row r="10" spans="1:14" s="2" customFormat="1" ht="30" customHeight="1" x14ac:dyDescent="0.35">
      <c r="A10" s="44" t="s">
        <v>0</v>
      </c>
      <c r="B10" s="44"/>
      <c r="C10" s="44"/>
      <c r="D10" s="44"/>
      <c r="F10" s="44" t="s">
        <v>1</v>
      </c>
      <c r="G10" s="44"/>
      <c r="H10" s="44"/>
      <c r="I10" s="44"/>
      <c r="J10" s="15"/>
      <c r="K10" s="44" t="s">
        <v>2</v>
      </c>
      <c r="L10" s="44"/>
      <c r="M10" s="44"/>
      <c r="N10" s="44"/>
    </row>
    <row r="11" spans="1:14" ht="30" customHeight="1" x14ac:dyDescent="0.35">
      <c r="A11" s="46">
        <v>43036</v>
      </c>
      <c r="B11" s="46"/>
      <c r="C11" s="46"/>
      <c r="D11" s="46"/>
      <c r="E11" s="15"/>
      <c r="F11" s="45">
        <v>15</v>
      </c>
      <c r="G11" s="45"/>
      <c r="H11" s="45"/>
      <c r="I11" s="45"/>
      <c r="J11" s="15"/>
      <c r="K11" s="45">
        <v>80</v>
      </c>
      <c r="L11" s="45"/>
      <c r="M11" s="45"/>
      <c r="N11" s="45"/>
    </row>
    <row r="12" spans="1:14" ht="20.100000000000001" customHeight="1" x14ac:dyDescent="0.35">
      <c r="A12" s="2"/>
      <c r="B12" s="3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20.100000000000001" customHeight="1" thickBot="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20.100000000000001" customHeight="1" thickTop="1" x14ac:dyDescent="0.25">
      <c r="A14" s="38">
        <f>$A$11</f>
        <v>43036</v>
      </c>
      <c r="B14" s="38"/>
      <c r="C14" s="38">
        <f>$A$11+1</f>
        <v>43037</v>
      </c>
      <c r="D14" s="38"/>
      <c r="E14" s="38">
        <f>$A$11+2</f>
        <v>43038</v>
      </c>
      <c r="F14" s="38"/>
      <c r="G14" s="38">
        <f>$A$11+3</f>
        <v>43039</v>
      </c>
      <c r="H14" s="38"/>
      <c r="I14" s="38">
        <f>$A$11+4</f>
        <v>43040</v>
      </c>
      <c r="J14" s="38"/>
      <c r="K14" s="38">
        <f>$A$11+5</f>
        <v>43041</v>
      </c>
      <c r="L14" s="38"/>
      <c r="M14" s="38">
        <f>$A$11+6</f>
        <v>43042</v>
      </c>
      <c r="N14" s="38"/>
    </row>
    <row r="15" spans="1:14" ht="20.100000000000001" customHeight="1" thickBot="1" x14ac:dyDescent="0.3">
      <c r="A15" s="39">
        <f>$A$11</f>
        <v>43036</v>
      </c>
      <c r="B15" s="39"/>
      <c r="C15" s="39">
        <f>$A$11+1</f>
        <v>43037</v>
      </c>
      <c r="D15" s="39"/>
      <c r="E15" s="39">
        <f>$A$11+2</f>
        <v>43038</v>
      </c>
      <c r="F15" s="39"/>
      <c r="G15" s="39">
        <f>$A$11+3</f>
        <v>43039</v>
      </c>
      <c r="H15" s="39"/>
      <c r="I15" s="39">
        <f>$A$11+4</f>
        <v>43040</v>
      </c>
      <c r="J15" s="39"/>
      <c r="K15" s="39">
        <f>$A$11+5</f>
        <v>43041</v>
      </c>
      <c r="L15" s="39"/>
      <c r="M15" s="39">
        <f>$A$11+6</f>
        <v>43042</v>
      </c>
      <c r="N15" s="39"/>
    </row>
    <row r="16" spans="1:14" ht="20.100000000000001" customHeight="1" thickTop="1" x14ac:dyDescent="0.25">
      <c r="A16" s="4" t="s">
        <v>5</v>
      </c>
      <c r="B16" s="5" t="s">
        <v>6</v>
      </c>
      <c r="C16" s="4" t="s">
        <v>5</v>
      </c>
      <c r="D16" s="5" t="s">
        <v>6</v>
      </c>
      <c r="E16" s="4" t="s">
        <v>5</v>
      </c>
      <c r="F16" s="5" t="s">
        <v>6</v>
      </c>
      <c r="G16" s="4"/>
      <c r="H16" s="5"/>
      <c r="I16" s="4" t="s">
        <v>5</v>
      </c>
      <c r="J16" s="5" t="s">
        <v>6</v>
      </c>
      <c r="K16" s="4" t="s">
        <v>5</v>
      </c>
      <c r="L16" s="5" t="s">
        <v>6</v>
      </c>
      <c r="M16" s="28" t="s">
        <v>4</v>
      </c>
      <c r="N16" s="29"/>
    </row>
    <row r="17" spans="1:14" ht="20.100000000000001" customHeight="1" x14ac:dyDescent="0.25">
      <c r="A17" s="27">
        <v>3</v>
      </c>
      <c r="B17" s="26">
        <f>F11*0.5</f>
        <v>7.5</v>
      </c>
      <c r="C17" s="27">
        <v>3</v>
      </c>
      <c r="D17" s="26">
        <f>F11*0.12</f>
        <v>1.7999999999999998</v>
      </c>
      <c r="E17" s="27">
        <v>4</v>
      </c>
      <c r="F17" s="26">
        <f>F11*0.3</f>
        <v>4.5</v>
      </c>
      <c r="G17" s="25" t="s">
        <v>7</v>
      </c>
      <c r="H17" s="26"/>
      <c r="I17" s="27">
        <v>3</v>
      </c>
      <c r="J17" s="26">
        <f>F11*0.1</f>
        <v>1.5</v>
      </c>
      <c r="K17" s="27">
        <v>10</v>
      </c>
      <c r="L17" s="26">
        <f>F11*0.15</f>
        <v>2.25</v>
      </c>
      <c r="M17" s="25">
        <f>F11*0.73</f>
        <v>10.95</v>
      </c>
      <c r="N17" s="26"/>
    </row>
    <row r="18" spans="1:14" ht="20.100000000000001" customHeight="1" x14ac:dyDescent="0.25">
      <c r="A18" s="27"/>
      <c r="B18" s="26"/>
      <c r="C18" s="27"/>
      <c r="D18" s="26"/>
      <c r="E18" s="27"/>
      <c r="F18" s="26"/>
      <c r="G18" s="25"/>
      <c r="H18" s="26"/>
      <c r="I18" s="27"/>
      <c r="J18" s="26"/>
      <c r="K18" s="27"/>
      <c r="L18" s="26"/>
      <c r="M18" s="25"/>
      <c r="N18" s="26"/>
    </row>
    <row r="19" spans="1:14" ht="20.100000000000001" customHeight="1" x14ac:dyDescent="0.25">
      <c r="A19" s="27"/>
      <c r="B19" s="26"/>
      <c r="C19" s="27"/>
      <c r="D19" s="26"/>
      <c r="E19" s="27"/>
      <c r="F19" s="26"/>
      <c r="G19" s="25"/>
      <c r="H19" s="26"/>
      <c r="I19" s="27"/>
      <c r="J19" s="26"/>
      <c r="K19" s="27"/>
      <c r="L19" s="26"/>
      <c r="M19" s="25"/>
      <c r="N19" s="26"/>
    </row>
    <row r="20" spans="1:14" ht="20.100000000000001" customHeight="1" thickBot="1" x14ac:dyDescent="0.3">
      <c r="A20" s="28" t="s">
        <v>18</v>
      </c>
      <c r="B20" s="29"/>
      <c r="C20" s="4" t="s">
        <v>15</v>
      </c>
      <c r="D20" s="6" t="str">
        <f>K11*0.125 &amp; " LBS"</f>
        <v>10 LBS</v>
      </c>
      <c r="E20" s="28" t="s">
        <v>18</v>
      </c>
      <c r="F20" s="29"/>
      <c r="G20" s="40" t="s">
        <v>21</v>
      </c>
      <c r="H20" s="41"/>
      <c r="I20" s="4" t="s">
        <v>15</v>
      </c>
      <c r="J20" s="6" t="str">
        <f>K11*0.175 &amp; " LBS"</f>
        <v>14 LBS</v>
      </c>
      <c r="K20" s="28" t="s">
        <v>16</v>
      </c>
      <c r="L20" s="29"/>
      <c r="M20" s="30" t="s">
        <v>17</v>
      </c>
      <c r="N20" s="29"/>
    </row>
    <row r="21" spans="1:14" ht="20.100000000000001" customHeight="1" thickTop="1" x14ac:dyDescent="0.25">
      <c r="A21" s="38">
        <f>$A$11+7</f>
        <v>43043</v>
      </c>
      <c r="B21" s="38"/>
      <c r="C21" s="38">
        <f>$A$11+8</f>
        <v>43044</v>
      </c>
      <c r="D21" s="38"/>
      <c r="E21" s="38">
        <f>$A$11+9</f>
        <v>43045</v>
      </c>
      <c r="F21" s="38"/>
      <c r="G21" s="38">
        <f>$A$11+10</f>
        <v>43046</v>
      </c>
      <c r="H21" s="38"/>
      <c r="I21" s="38">
        <f>$A$11+11</f>
        <v>43047</v>
      </c>
      <c r="J21" s="38"/>
      <c r="K21" s="38">
        <f>$A$11+12</f>
        <v>43048</v>
      </c>
      <c r="L21" s="38"/>
      <c r="M21" s="38">
        <f>$A$11+13</f>
        <v>43049</v>
      </c>
      <c r="N21" s="38"/>
    </row>
    <row r="22" spans="1:14" ht="20.100000000000001" customHeight="1" thickBot="1" x14ac:dyDescent="0.3">
      <c r="A22" s="39">
        <f>$A$11+7</f>
        <v>43043</v>
      </c>
      <c r="B22" s="39"/>
      <c r="C22" s="39">
        <f>$A$11+8</f>
        <v>43044</v>
      </c>
      <c r="D22" s="39"/>
      <c r="E22" s="39">
        <f>$A$11+9</f>
        <v>43045</v>
      </c>
      <c r="F22" s="39"/>
      <c r="G22" s="39">
        <f>$A$11+10</f>
        <v>43046</v>
      </c>
      <c r="H22" s="39"/>
      <c r="I22" s="39">
        <f>$A$11+11</f>
        <v>43047</v>
      </c>
      <c r="J22" s="39"/>
      <c r="K22" s="39">
        <f>$A$11+12</f>
        <v>43048</v>
      </c>
      <c r="L22" s="39"/>
      <c r="M22" s="39">
        <f>$A$11+13</f>
        <v>43049</v>
      </c>
      <c r="N22" s="39"/>
    </row>
    <row r="23" spans="1:14" ht="20.100000000000001" customHeight="1" thickTop="1" x14ac:dyDescent="0.25">
      <c r="A23" s="4" t="s">
        <v>5</v>
      </c>
      <c r="B23" s="5" t="s">
        <v>6</v>
      </c>
      <c r="C23" s="4" t="s">
        <v>5</v>
      </c>
      <c r="D23" s="5" t="s">
        <v>6</v>
      </c>
      <c r="E23" s="4" t="s">
        <v>5</v>
      </c>
      <c r="F23" s="5" t="s">
        <v>6</v>
      </c>
      <c r="G23" s="4"/>
      <c r="H23" s="5"/>
      <c r="I23" s="4" t="s">
        <v>5</v>
      </c>
      <c r="J23" s="5" t="s">
        <v>6</v>
      </c>
      <c r="K23" s="4" t="s">
        <v>5</v>
      </c>
      <c r="L23" s="5" t="s">
        <v>6</v>
      </c>
      <c r="M23" s="28" t="s">
        <v>4</v>
      </c>
      <c r="N23" s="29"/>
    </row>
    <row r="24" spans="1:14" ht="20.100000000000001" customHeight="1" x14ac:dyDescent="0.25">
      <c r="A24" s="27">
        <v>4</v>
      </c>
      <c r="B24" s="26">
        <f>F11*0.55</f>
        <v>8.25</v>
      </c>
      <c r="C24" s="27">
        <v>4</v>
      </c>
      <c r="D24" s="26">
        <f>F11*0.15</f>
        <v>2.25</v>
      </c>
      <c r="E24" s="27">
        <v>5</v>
      </c>
      <c r="F24" s="26">
        <f>F11*0.33</f>
        <v>4.95</v>
      </c>
      <c r="G24" s="25" t="s">
        <v>7</v>
      </c>
      <c r="H24" s="26"/>
      <c r="I24" s="27">
        <v>4</v>
      </c>
      <c r="J24" s="26">
        <f>F11*0.1</f>
        <v>1.5</v>
      </c>
      <c r="K24" s="27">
        <v>10</v>
      </c>
      <c r="L24" s="26">
        <f>F11*0.17</f>
        <v>2.5500000000000003</v>
      </c>
      <c r="M24" s="25">
        <f>F11*0.76</f>
        <v>11.4</v>
      </c>
      <c r="N24" s="26"/>
    </row>
    <row r="25" spans="1:14" ht="20.100000000000001" customHeight="1" x14ac:dyDescent="0.25">
      <c r="A25" s="27"/>
      <c r="B25" s="26"/>
      <c r="C25" s="27"/>
      <c r="D25" s="26"/>
      <c r="E25" s="27"/>
      <c r="F25" s="26"/>
      <c r="G25" s="25"/>
      <c r="H25" s="26"/>
      <c r="I25" s="27"/>
      <c r="J25" s="26"/>
      <c r="K25" s="27"/>
      <c r="L25" s="26"/>
      <c r="M25" s="25"/>
      <c r="N25" s="26"/>
    </row>
    <row r="26" spans="1:14" ht="20.100000000000001" customHeight="1" x14ac:dyDescent="0.25">
      <c r="A26" s="27"/>
      <c r="B26" s="26"/>
      <c r="C26" s="27"/>
      <c r="D26" s="26"/>
      <c r="E26" s="27"/>
      <c r="F26" s="26"/>
      <c r="G26" s="25"/>
      <c r="H26" s="26"/>
      <c r="I26" s="27"/>
      <c r="J26" s="26"/>
      <c r="K26" s="27"/>
      <c r="L26" s="26"/>
      <c r="M26" s="25"/>
      <c r="N26" s="26"/>
    </row>
    <row r="27" spans="1:14" ht="20.100000000000001" customHeight="1" thickBot="1" x14ac:dyDescent="0.3">
      <c r="A27" s="28" t="s">
        <v>18</v>
      </c>
      <c r="B27" s="29"/>
      <c r="C27" s="4" t="s">
        <v>15</v>
      </c>
      <c r="D27" s="6" t="str">
        <f>K11*0.15 &amp; " LBS"</f>
        <v>12 LBS</v>
      </c>
      <c r="E27" s="28" t="s">
        <v>18</v>
      </c>
      <c r="F27" s="29"/>
      <c r="G27" s="40" t="s">
        <v>21</v>
      </c>
      <c r="H27" s="41"/>
      <c r="I27" s="4" t="s">
        <v>15</v>
      </c>
      <c r="J27" s="5" t="str">
        <f>K11*0.2 &amp; " LBS"</f>
        <v>16 LBS</v>
      </c>
      <c r="K27" s="28" t="s">
        <v>16</v>
      </c>
      <c r="L27" s="29"/>
      <c r="M27" s="30" t="s">
        <v>17</v>
      </c>
      <c r="N27" s="29"/>
    </row>
    <row r="28" spans="1:14" ht="20.100000000000001" customHeight="1" thickTop="1" x14ac:dyDescent="0.25">
      <c r="A28" s="38">
        <f>$A$11+14</f>
        <v>43050</v>
      </c>
      <c r="B28" s="38"/>
      <c r="C28" s="38">
        <f>$A$11+15</f>
        <v>43051</v>
      </c>
      <c r="D28" s="38"/>
      <c r="E28" s="38">
        <f>$A$11+16</f>
        <v>43052</v>
      </c>
      <c r="F28" s="38"/>
      <c r="G28" s="38">
        <f>$A$11+17</f>
        <v>43053</v>
      </c>
      <c r="H28" s="38"/>
      <c r="I28" s="38">
        <f>$A$11+18</f>
        <v>43054</v>
      </c>
      <c r="J28" s="38"/>
      <c r="K28" s="38">
        <f>$A$11+19</f>
        <v>43055</v>
      </c>
      <c r="L28" s="38"/>
      <c r="M28" s="38">
        <f>$A$11+20</f>
        <v>43056</v>
      </c>
      <c r="N28" s="38"/>
    </row>
    <row r="29" spans="1:14" ht="20.100000000000001" customHeight="1" thickBot="1" x14ac:dyDescent="0.3">
      <c r="A29" s="39">
        <f>$A$11+14</f>
        <v>43050</v>
      </c>
      <c r="B29" s="39"/>
      <c r="C29" s="39">
        <f>$A$11+15</f>
        <v>43051</v>
      </c>
      <c r="D29" s="39"/>
      <c r="E29" s="39">
        <f>$A$11+16</f>
        <v>43052</v>
      </c>
      <c r="F29" s="39"/>
      <c r="G29" s="39">
        <f>$A$11+17</f>
        <v>43053</v>
      </c>
      <c r="H29" s="39"/>
      <c r="I29" s="39">
        <f>$A$11+18</f>
        <v>43054</v>
      </c>
      <c r="J29" s="39"/>
      <c r="K29" s="39">
        <f>$A$11+19</f>
        <v>43055</v>
      </c>
      <c r="L29" s="39"/>
      <c r="M29" s="39">
        <f>$A$11+20</f>
        <v>43056</v>
      </c>
      <c r="N29" s="39"/>
    </row>
    <row r="30" spans="1:14" ht="20.100000000000001" customHeight="1" thickTop="1" x14ac:dyDescent="0.25">
      <c r="A30" s="4" t="s">
        <v>5</v>
      </c>
      <c r="B30" s="5" t="s">
        <v>6</v>
      </c>
      <c r="C30" s="4" t="s">
        <v>5</v>
      </c>
      <c r="D30" s="5" t="s">
        <v>6</v>
      </c>
      <c r="E30" s="4" t="s">
        <v>5</v>
      </c>
      <c r="F30" s="5" t="s">
        <v>6</v>
      </c>
      <c r="G30" s="4"/>
      <c r="H30" s="5"/>
      <c r="I30" s="4" t="s">
        <v>5</v>
      </c>
      <c r="J30" s="5" t="s">
        <v>6</v>
      </c>
      <c r="K30" s="4" t="s">
        <v>5</v>
      </c>
      <c r="L30" s="5" t="s">
        <v>6</v>
      </c>
      <c r="M30" s="28" t="s">
        <v>4</v>
      </c>
      <c r="N30" s="29"/>
    </row>
    <row r="31" spans="1:14" ht="20.100000000000001" customHeight="1" x14ac:dyDescent="0.25">
      <c r="A31" s="27">
        <v>5</v>
      </c>
      <c r="B31" s="26">
        <f>F11*0.65</f>
        <v>9.75</v>
      </c>
      <c r="C31" s="27">
        <v>5</v>
      </c>
      <c r="D31" s="26">
        <f>F11*0.2</f>
        <v>3</v>
      </c>
      <c r="E31" s="27">
        <v>6</v>
      </c>
      <c r="F31" s="26">
        <f>F11*0.37</f>
        <v>5.55</v>
      </c>
      <c r="G31" s="25" t="s">
        <v>7</v>
      </c>
      <c r="H31" s="26"/>
      <c r="I31" s="27">
        <v>5</v>
      </c>
      <c r="J31" s="26">
        <f>F11*0.15</f>
        <v>2.25</v>
      </c>
      <c r="K31" s="27">
        <v>10</v>
      </c>
      <c r="L31" s="26">
        <f>F11*0.2</f>
        <v>3</v>
      </c>
      <c r="M31" s="25">
        <f>F11*0.8</f>
        <v>12</v>
      </c>
      <c r="N31" s="26"/>
    </row>
    <row r="32" spans="1:14" ht="20.100000000000001" customHeight="1" x14ac:dyDescent="0.25">
      <c r="A32" s="27"/>
      <c r="B32" s="26"/>
      <c r="C32" s="27"/>
      <c r="D32" s="26"/>
      <c r="E32" s="27"/>
      <c r="F32" s="26"/>
      <c r="G32" s="25"/>
      <c r="H32" s="26"/>
      <c r="I32" s="27"/>
      <c r="J32" s="26"/>
      <c r="K32" s="27"/>
      <c r="L32" s="26"/>
      <c r="M32" s="25"/>
      <c r="N32" s="26"/>
    </row>
    <row r="33" spans="1:14" ht="20.100000000000001" customHeight="1" x14ac:dyDescent="0.25">
      <c r="A33" s="27"/>
      <c r="B33" s="26"/>
      <c r="C33" s="27"/>
      <c r="D33" s="26"/>
      <c r="E33" s="27"/>
      <c r="F33" s="26"/>
      <c r="G33" s="25"/>
      <c r="H33" s="26"/>
      <c r="I33" s="27"/>
      <c r="J33" s="26"/>
      <c r="K33" s="27"/>
      <c r="L33" s="26"/>
      <c r="M33" s="25"/>
      <c r="N33" s="26"/>
    </row>
    <row r="34" spans="1:14" ht="20.100000000000001" customHeight="1" thickBot="1" x14ac:dyDescent="0.3">
      <c r="A34" s="28" t="s">
        <v>18</v>
      </c>
      <c r="B34" s="29"/>
      <c r="C34" s="4" t="s">
        <v>15</v>
      </c>
      <c r="D34" s="6" t="str">
        <f>K11*0.2 &amp; " LBS"</f>
        <v>16 LBS</v>
      </c>
      <c r="E34" s="28" t="s">
        <v>18</v>
      </c>
      <c r="F34" s="29"/>
      <c r="G34" s="40" t="s">
        <v>21</v>
      </c>
      <c r="H34" s="41"/>
      <c r="I34" s="4" t="s">
        <v>15</v>
      </c>
      <c r="J34" s="5" t="str">
        <f>K11*0.25 &amp; " LBS"</f>
        <v>20 LBS</v>
      </c>
      <c r="K34" s="28" t="s">
        <v>16</v>
      </c>
      <c r="L34" s="29"/>
      <c r="M34" s="30" t="s">
        <v>17</v>
      </c>
      <c r="N34" s="29"/>
    </row>
    <row r="35" spans="1:14" ht="20.100000000000001" customHeight="1" thickTop="1" x14ac:dyDescent="0.25">
      <c r="A35" s="38">
        <f>$A$11+21</f>
        <v>43057</v>
      </c>
      <c r="B35" s="38"/>
      <c r="C35" s="38">
        <f>$A$11+22</f>
        <v>43058</v>
      </c>
      <c r="D35" s="38"/>
      <c r="E35" s="38">
        <f>$A$11+23</f>
        <v>43059</v>
      </c>
      <c r="F35" s="38"/>
      <c r="G35" s="38">
        <f>$A$11+24</f>
        <v>43060</v>
      </c>
      <c r="H35" s="38"/>
      <c r="I35" s="38">
        <f>$A$11+25</f>
        <v>43061</v>
      </c>
      <c r="J35" s="38"/>
      <c r="K35" s="38">
        <f>$A$11+26</f>
        <v>43062</v>
      </c>
      <c r="L35" s="38"/>
      <c r="M35" s="38">
        <f>$A$11+27</f>
        <v>43063</v>
      </c>
      <c r="N35" s="38"/>
    </row>
    <row r="36" spans="1:14" ht="20.100000000000001" customHeight="1" thickBot="1" x14ac:dyDescent="0.3">
      <c r="A36" s="39">
        <f>$A$11+21</f>
        <v>43057</v>
      </c>
      <c r="B36" s="39"/>
      <c r="C36" s="39">
        <f>$A$11+22</f>
        <v>43058</v>
      </c>
      <c r="D36" s="39"/>
      <c r="E36" s="39">
        <f>$A$11+23</f>
        <v>43059</v>
      </c>
      <c r="F36" s="39"/>
      <c r="G36" s="39">
        <f>$A$11+24</f>
        <v>43060</v>
      </c>
      <c r="H36" s="39"/>
      <c r="I36" s="39">
        <f>$A$11+25</f>
        <v>43061</v>
      </c>
      <c r="J36" s="39"/>
      <c r="K36" s="39">
        <f>$A$11+26</f>
        <v>43062</v>
      </c>
      <c r="L36" s="39"/>
      <c r="M36" s="39">
        <f>$A$11+27</f>
        <v>43063</v>
      </c>
      <c r="N36" s="39"/>
    </row>
    <row r="37" spans="1:14" ht="20.100000000000001" customHeight="1" thickTop="1" x14ac:dyDescent="0.25">
      <c r="A37" s="4" t="s">
        <v>5</v>
      </c>
      <c r="B37" s="5" t="s">
        <v>6</v>
      </c>
      <c r="C37" s="4" t="s">
        <v>5</v>
      </c>
      <c r="D37" s="5" t="s">
        <v>6</v>
      </c>
      <c r="E37" s="4" t="s">
        <v>5</v>
      </c>
      <c r="F37" s="5" t="s">
        <v>6</v>
      </c>
      <c r="G37" s="4"/>
      <c r="H37" s="5"/>
      <c r="I37" s="4" t="s">
        <v>5</v>
      </c>
      <c r="J37" s="5" t="s">
        <v>6</v>
      </c>
      <c r="K37" s="4" t="s">
        <v>5</v>
      </c>
      <c r="L37" s="5" t="s">
        <v>6</v>
      </c>
      <c r="M37" s="28" t="s">
        <v>4</v>
      </c>
      <c r="N37" s="29"/>
    </row>
    <row r="38" spans="1:14" ht="20.100000000000001" customHeight="1" x14ac:dyDescent="0.25">
      <c r="A38" s="27">
        <v>6</v>
      </c>
      <c r="B38" s="26">
        <f>F11*0.75</f>
        <v>11.25</v>
      </c>
      <c r="C38" s="27">
        <v>5</v>
      </c>
      <c r="D38" s="26">
        <f>F11*0.25</f>
        <v>3.75</v>
      </c>
      <c r="E38" s="27">
        <v>6</v>
      </c>
      <c r="F38" s="26">
        <f>F11*0.4</f>
        <v>6</v>
      </c>
      <c r="G38" s="25" t="s">
        <v>7</v>
      </c>
      <c r="H38" s="26"/>
      <c r="I38" s="27">
        <v>5</v>
      </c>
      <c r="J38" s="26">
        <f>F11*0.2</f>
        <v>3</v>
      </c>
      <c r="K38" s="27">
        <v>10</v>
      </c>
      <c r="L38" s="26">
        <f>F11*0.25</f>
        <v>3.75</v>
      </c>
      <c r="M38" s="25">
        <f>F11*0.85</f>
        <v>12.75</v>
      </c>
      <c r="N38" s="26"/>
    </row>
    <row r="39" spans="1:14" ht="20.100000000000001" customHeight="1" x14ac:dyDescent="0.25">
      <c r="A39" s="27"/>
      <c r="B39" s="26"/>
      <c r="C39" s="27"/>
      <c r="D39" s="26"/>
      <c r="E39" s="27"/>
      <c r="F39" s="26"/>
      <c r="G39" s="25"/>
      <c r="H39" s="26"/>
      <c r="I39" s="27"/>
      <c r="J39" s="26"/>
      <c r="K39" s="27"/>
      <c r="L39" s="26"/>
      <c r="M39" s="25"/>
      <c r="N39" s="26"/>
    </row>
    <row r="40" spans="1:14" ht="20.100000000000001" customHeight="1" x14ac:dyDescent="0.25">
      <c r="A40" s="27"/>
      <c r="B40" s="26"/>
      <c r="C40" s="27"/>
      <c r="D40" s="26"/>
      <c r="E40" s="27"/>
      <c r="F40" s="26"/>
      <c r="G40" s="25"/>
      <c r="H40" s="26"/>
      <c r="I40" s="27"/>
      <c r="J40" s="26"/>
      <c r="K40" s="27"/>
      <c r="L40" s="26"/>
      <c r="M40" s="25"/>
      <c r="N40" s="26"/>
    </row>
    <row r="41" spans="1:14" ht="20.100000000000001" customHeight="1" thickBot="1" x14ac:dyDescent="0.3">
      <c r="A41" s="31" t="s">
        <v>18</v>
      </c>
      <c r="B41" s="32"/>
      <c r="C41" s="7" t="s">
        <v>15</v>
      </c>
      <c r="D41" s="8" t="str">
        <f>K11*0.225 &amp; " LBS"</f>
        <v>18 LBS</v>
      </c>
      <c r="E41" s="31" t="s">
        <v>18</v>
      </c>
      <c r="F41" s="32"/>
      <c r="G41" s="49" t="s">
        <v>21</v>
      </c>
      <c r="H41" s="50"/>
      <c r="I41" s="7" t="s">
        <v>15</v>
      </c>
      <c r="J41" s="9" t="str">
        <f>K11*0.275 &amp; " LBS"</f>
        <v>22 LBS</v>
      </c>
      <c r="K41" s="31" t="s">
        <v>16</v>
      </c>
      <c r="L41" s="32"/>
      <c r="M41" s="48" t="s">
        <v>17</v>
      </c>
      <c r="N41" s="32"/>
    </row>
    <row r="42" spans="1:14" ht="15.75" customHeight="1" thickTop="1" thickBot="1" x14ac:dyDescent="0.3">
      <c r="A42" s="33" t="s">
        <v>8</v>
      </c>
      <c r="B42" s="33"/>
      <c r="C42" s="33"/>
      <c r="D42" s="33"/>
      <c r="E42" s="33"/>
      <c r="F42" s="33"/>
      <c r="G42" s="33"/>
      <c r="H42" s="33"/>
      <c r="I42" s="33"/>
      <c r="J42" s="33"/>
      <c r="K42" s="2"/>
      <c r="L42" s="2"/>
      <c r="M42" s="2"/>
      <c r="N42" s="2"/>
    </row>
    <row r="43" spans="1:14" ht="17.25" customHeight="1" x14ac:dyDescent="0.2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5" t="s">
        <v>25</v>
      </c>
      <c r="L43" s="36"/>
      <c r="M43" s="36"/>
      <c r="N43" s="37"/>
    </row>
    <row r="44" spans="1:14" ht="18.75" customHeight="1" x14ac:dyDescent="0.25">
      <c r="A44" s="2" t="s">
        <v>22</v>
      </c>
      <c r="B44" s="2"/>
      <c r="C44" s="2"/>
      <c r="D44" s="2"/>
      <c r="E44" s="2"/>
      <c r="F44" s="10" t="s">
        <v>12</v>
      </c>
      <c r="G44" s="2"/>
      <c r="H44" s="2"/>
      <c r="I44" s="2"/>
      <c r="J44" s="2"/>
      <c r="K44" s="16">
        <f>$A$11+29</f>
        <v>43065</v>
      </c>
      <c r="L44" s="17"/>
      <c r="M44" s="17"/>
      <c r="N44" s="18"/>
    </row>
    <row r="45" spans="1:14" ht="15" customHeight="1" x14ac:dyDescent="0.25">
      <c r="A45" s="2" t="s">
        <v>19</v>
      </c>
      <c r="B45" s="2"/>
      <c r="C45" s="2"/>
      <c r="D45" s="2"/>
      <c r="E45" s="2"/>
      <c r="F45" s="10" t="s">
        <v>13</v>
      </c>
      <c r="G45" s="2"/>
      <c r="H45" s="2"/>
      <c r="I45" s="2"/>
      <c r="J45" s="2"/>
      <c r="K45" s="16"/>
      <c r="L45" s="17"/>
      <c r="M45" s="17"/>
      <c r="N45" s="18"/>
    </row>
    <row r="46" spans="1:14" ht="15" customHeight="1" x14ac:dyDescent="0.25">
      <c r="A46" s="2" t="s">
        <v>9</v>
      </c>
      <c r="B46" s="2"/>
      <c r="C46" s="2"/>
      <c r="D46" s="2"/>
      <c r="E46" s="2"/>
      <c r="F46" s="10" t="s">
        <v>11</v>
      </c>
      <c r="G46" s="2"/>
      <c r="H46" s="2"/>
      <c r="I46" s="2"/>
      <c r="J46" s="2"/>
      <c r="K46" s="19"/>
      <c r="L46" s="20"/>
      <c r="M46" s="20"/>
      <c r="N46" s="21"/>
    </row>
    <row r="47" spans="1:14" x14ac:dyDescent="0.25">
      <c r="A47" s="2" t="s">
        <v>23</v>
      </c>
      <c r="B47" s="2"/>
      <c r="C47" s="2"/>
      <c r="D47" s="2"/>
      <c r="E47" s="2"/>
      <c r="F47" s="10" t="s">
        <v>10</v>
      </c>
      <c r="G47" s="2"/>
      <c r="H47" s="2"/>
      <c r="I47" s="2"/>
      <c r="J47" s="2"/>
      <c r="K47" s="19"/>
      <c r="L47" s="20"/>
      <c r="M47" s="20"/>
      <c r="N47" s="21"/>
    </row>
    <row r="48" spans="1:14" ht="15.75" thickBot="1" x14ac:dyDescent="0.3">
      <c r="A48" s="2" t="s">
        <v>24</v>
      </c>
      <c r="B48" s="2"/>
      <c r="C48" s="2"/>
      <c r="D48" s="2"/>
      <c r="E48" s="2"/>
      <c r="F48" s="10" t="s">
        <v>20</v>
      </c>
      <c r="G48" s="2"/>
      <c r="H48" s="2"/>
      <c r="I48" s="2"/>
      <c r="J48" s="2"/>
      <c r="K48" s="22"/>
      <c r="L48" s="23"/>
      <c r="M48" s="23"/>
      <c r="N48" s="24"/>
    </row>
    <row r="49" spans="1:14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" customHeight="1" x14ac:dyDescent="0.25">
      <c r="A50" s="2"/>
      <c r="B50" s="2"/>
      <c r="C50" s="2"/>
      <c r="D50" s="47" t="s">
        <v>14</v>
      </c>
      <c r="E50" s="47"/>
      <c r="F50" s="47"/>
      <c r="G50" s="47"/>
      <c r="H50" s="47"/>
      <c r="I50" s="47"/>
      <c r="J50" s="47"/>
      <c r="K50" s="47"/>
      <c r="L50" s="2"/>
      <c r="M50" s="2"/>
      <c r="N50" s="2"/>
    </row>
    <row r="51" spans="1:14" ht="15" customHeight="1" x14ac:dyDescent="0.25">
      <c r="A51" s="2"/>
      <c r="B51" s="2"/>
      <c r="C51" s="2"/>
      <c r="D51" s="47"/>
      <c r="E51" s="47"/>
      <c r="F51" s="47"/>
      <c r="G51" s="47"/>
      <c r="H51" s="47"/>
      <c r="I51" s="47"/>
      <c r="J51" s="47"/>
      <c r="K51" s="47"/>
      <c r="L51" s="2"/>
      <c r="M51" s="2"/>
      <c r="N51" s="2"/>
    </row>
    <row r="52" spans="1:14" ht="15" customHeight="1" x14ac:dyDescent="0.25">
      <c r="A52" s="2"/>
      <c r="B52" s="2"/>
      <c r="C52" s="2"/>
      <c r="D52" s="47"/>
      <c r="E52" s="47"/>
      <c r="F52" s="47"/>
      <c r="G52" s="47"/>
      <c r="H52" s="47"/>
      <c r="I52" s="47"/>
      <c r="J52" s="47"/>
      <c r="K52" s="47"/>
      <c r="L52" s="2"/>
      <c r="M52" s="2"/>
      <c r="N52" s="2"/>
    </row>
    <row r="53" spans="1:14" ht="15" customHeight="1" x14ac:dyDescent="0.25">
      <c r="A53" s="2"/>
      <c r="B53" s="2"/>
      <c r="C53" s="2"/>
      <c r="D53" s="11"/>
      <c r="E53" s="11"/>
      <c r="F53" s="11"/>
      <c r="G53" s="11"/>
      <c r="H53" s="11"/>
      <c r="I53" s="11"/>
      <c r="J53" s="11"/>
      <c r="K53" s="11"/>
      <c r="L53" s="2"/>
      <c r="M53" s="2"/>
      <c r="N53" s="2"/>
    </row>
    <row r="54" spans="1:14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</sheetData>
  <sheetProtection password="E33B" sheet="1" objects="1" scenarios="1"/>
  <mergeCells count="141">
    <mergeCell ref="D50:K52"/>
    <mergeCell ref="M41:N41"/>
    <mergeCell ref="A27:B27"/>
    <mergeCell ref="A34:B34"/>
    <mergeCell ref="A41:B41"/>
    <mergeCell ref="E41:F41"/>
    <mergeCell ref="E34:F34"/>
    <mergeCell ref="E27:F27"/>
    <mergeCell ref="E20:F20"/>
    <mergeCell ref="G27:H27"/>
    <mergeCell ref="G34:H34"/>
    <mergeCell ref="G41:H41"/>
    <mergeCell ref="A38:A40"/>
    <mergeCell ref="B38:B40"/>
    <mergeCell ref="C38:C40"/>
    <mergeCell ref="D38:D40"/>
    <mergeCell ref="E38:E40"/>
    <mergeCell ref="F38:F40"/>
    <mergeCell ref="G38:H40"/>
    <mergeCell ref="I38:I40"/>
    <mergeCell ref="J38:J40"/>
    <mergeCell ref="M24:N26"/>
    <mergeCell ref="A36:B36"/>
    <mergeCell ref="A35:B35"/>
    <mergeCell ref="A10:D10"/>
    <mergeCell ref="A11:D11"/>
    <mergeCell ref="K11:N11"/>
    <mergeCell ref="A17:A19"/>
    <mergeCell ref="B17:B19"/>
    <mergeCell ref="M17:N19"/>
    <mergeCell ref="L17:L19"/>
    <mergeCell ref="K17:K19"/>
    <mergeCell ref="D17:D19"/>
    <mergeCell ref="C17:C19"/>
    <mergeCell ref="G17:H19"/>
    <mergeCell ref="F17:F19"/>
    <mergeCell ref="E17:E19"/>
    <mergeCell ref="I17:I19"/>
    <mergeCell ref="J17:J19"/>
    <mergeCell ref="M15:N15"/>
    <mergeCell ref="M14:N14"/>
    <mergeCell ref="K15:L15"/>
    <mergeCell ref="K14:L14"/>
    <mergeCell ref="I15:J15"/>
    <mergeCell ref="I14:J14"/>
    <mergeCell ref="H8:K8"/>
    <mergeCell ref="D8:G8"/>
    <mergeCell ref="G36:H36"/>
    <mergeCell ref="G35:H35"/>
    <mergeCell ref="G28:H28"/>
    <mergeCell ref="G29:H29"/>
    <mergeCell ref="I36:J36"/>
    <mergeCell ref="I35:J35"/>
    <mergeCell ref="I29:J29"/>
    <mergeCell ref="I28:J28"/>
    <mergeCell ref="I22:J22"/>
    <mergeCell ref="I21:J21"/>
    <mergeCell ref="K29:L29"/>
    <mergeCell ref="C14:D14"/>
    <mergeCell ref="G14:H14"/>
    <mergeCell ref="E14:F14"/>
    <mergeCell ref="F10:I10"/>
    <mergeCell ref="F11:I11"/>
    <mergeCell ref="G15:H15"/>
    <mergeCell ref="E22:F22"/>
    <mergeCell ref="E21:F21"/>
    <mergeCell ref="E15:F15"/>
    <mergeCell ref="K28:L28"/>
    <mergeCell ref="K10:N10"/>
    <mergeCell ref="C29:D29"/>
    <mergeCell ref="C28:D28"/>
    <mergeCell ref="A31:A33"/>
    <mergeCell ref="B31:B33"/>
    <mergeCell ref="C31:C33"/>
    <mergeCell ref="D31:D33"/>
    <mergeCell ref="E31:E33"/>
    <mergeCell ref="F31:F33"/>
    <mergeCell ref="G31:H33"/>
    <mergeCell ref="E28:F28"/>
    <mergeCell ref="E29:F29"/>
    <mergeCell ref="M22:N22"/>
    <mergeCell ref="M21:N21"/>
    <mergeCell ref="K21:L21"/>
    <mergeCell ref="K22:L22"/>
    <mergeCell ref="A14:B14"/>
    <mergeCell ref="A22:B22"/>
    <mergeCell ref="A21:B21"/>
    <mergeCell ref="C21:D21"/>
    <mergeCell ref="C22:D22"/>
    <mergeCell ref="C15:D15"/>
    <mergeCell ref="A20:B20"/>
    <mergeCell ref="A15:B15"/>
    <mergeCell ref="M16:N16"/>
    <mergeCell ref="M20:N20"/>
    <mergeCell ref="K20:L20"/>
    <mergeCell ref="G20:H20"/>
    <mergeCell ref="G22:H22"/>
    <mergeCell ref="G21:H21"/>
    <mergeCell ref="L24:L26"/>
    <mergeCell ref="K24:K26"/>
    <mergeCell ref="K31:K33"/>
    <mergeCell ref="K27:L27"/>
    <mergeCell ref="M27:N27"/>
    <mergeCell ref="M37:N37"/>
    <mergeCell ref="M30:N30"/>
    <mergeCell ref="M23:N23"/>
    <mergeCell ref="A24:A26"/>
    <mergeCell ref="B24:B26"/>
    <mergeCell ref="C24:C26"/>
    <mergeCell ref="D24:D26"/>
    <mergeCell ref="E24:E26"/>
    <mergeCell ref="F24:F26"/>
    <mergeCell ref="G24:H26"/>
    <mergeCell ref="I24:I26"/>
    <mergeCell ref="J24:J26"/>
    <mergeCell ref="A29:B29"/>
    <mergeCell ref="A28:B28"/>
    <mergeCell ref="M36:N36"/>
    <mergeCell ref="M35:N35"/>
    <mergeCell ref="M29:N29"/>
    <mergeCell ref="M28:N28"/>
    <mergeCell ref="K36:L36"/>
    <mergeCell ref="K44:N45"/>
    <mergeCell ref="K46:N48"/>
    <mergeCell ref="M38:N40"/>
    <mergeCell ref="J31:J33"/>
    <mergeCell ref="I31:I33"/>
    <mergeCell ref="K38:K40"/>
    <mergeCell ref="L38:L40"/>
    <mergeCell ref="K34:L34"/>
    <mergeCell ref="M34:N34"/>
    <mergeCell ref="K41:L41"/>
    <mergeCell ref="A42:J43"/>
    <mergeCell ref="K43:N43"/>
    <mergeCell ref="M31:N33"/>
    <mergeCell ref="K35:L35"/>
    <mergeCell ref="E36:F36"/>
    <mergeCell ref="E35:F35"/>
    <mergeCell ref="C36:D36"/>
    <mergeCell ref="C35:D35"/>
    <mergeCell ref="L31:L33"/>
  </mergeCells>
  <pageMargins left="0.7" right="0.7" top="0.75" bottom="0.75" header="0.3" footer="0.3"/>
  <pageSetup scale="69" orientation="portrait" r:id="rId1"/>
  <ignoredErrors>
    <ignoredError sqref="K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GSJ</dc:creator>
  <cp:lastModifiedBy>OAAthletics</cp:lastModifiedBy>
  <cp:lastPrinted>2017-10-27T22:25:53Z</cp:lastPrinted>
  <dcterms:created xsi:type="dcterms:W3CDTF">2017-10-17T02:22:18Z</dcterms:created>
  <dcterms:modified xsi:type="dcterms:W3CDTF">2017-10-30T23:16:47Z</dcterms:modified>
</cp:coreProperties>
</file>